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visibility="veryHidden" xWindow="-120" yWindow="-450" windowWidth="4755" windowHeight="4755"/>
  </bookViews>
  <sheets>
    <sheet name="Chart1" sheetId="8" r:id="rId1"/>
    <sheet name="Sheet1" sheetId="1" r:id="rId2"/>
    <sheet name="Sheet2" sheetId="2" r:id="rId3"/>
    <sheet name="Sheet3" sheetId="3" r:id="rId4"/>
    <sheet name="Sheet4" sheetId="4" r:id="rId5"/>
    <sheet name="Sheet5" sheetId="5" r:id="rId6"/>
    <sheet name="Sheet6" sheetId="6" r:id="rId7"/>
    <sheet name="Sheet7" sheetId="7" r:id="rId8"/>
  </sheets>
  <definedNames>
    <definedName name="_xlnm.Print_Area" localSheetId="1">Sheet1!$A$1:$B$9</definedName>
    <definedName name="_xlnm.Print_Area" localSheetId="4">Sheet4!$A$1:$K$29</definedName>
  </definedNames>
  <calcPr calcId="124519"/>
  <oleSize ref="A1:E12"/>
</workbook>
</file>

<file path=xl/sharedStrings.xml><?xml version="1.0" encoding="utf-8"?>
<sst xmlns="http://schemas.openxmlformats.org/spreadsheetml/2006/main" count="154" uniqueCount="106">
  <si>
    <t>AMS Extention Nos.</t>
  </si>
  <si>
    <t>Unit Head Room</t>
  </si>
  <si>
    <t>Account</t>
  </si>
  <si>
    <t>Reception</t>
  </si>
  <si>
    <t>31 &amp; 32</t>
  </si>
  <si>
    <t>Consultant Room</t>
  </si>
  <si>
    <t>Fax</t>
  </si>
  <si>
    <t>Unit Head Home-1</t>
  </si>
  <si>
    <t>Unit Head Home-2</t>
  </si>
  <si>
    <t>Table 3: Key Demographic Indicators of Udham Singh Nagar vis-à-vis Uttarakhand</t>
  </si>
  <si>
    <t>Key Demographic Indicators</t>
  </si>
  <si>
    <t>Uttarakhand</t>
  </si>
  <si>
    <t xml:space="preserve">Total Population (in lakh) </t>
  </si>
  <si>
    <t>Rural Population (in lakh)</t>
  </si>
  <si>
    <t>Urban Population (in lakh)</t>
  </si>
  <si>
    <t xml:space="preserve">Male Population (in lakh) </t>
  </si>
  <si>
    <t>Female Population (in lakh)</t>
  </si>
  <si>
    <t>49.6 lakh</t>
  </si>
  <si>
    <t>Decadal Growth Rate</t>
  </si>
  <si>
    <t>Population Density/km2</t>
  </si>
  <si>
    <t>Average Literacy</t>
  </si>
  <si>
    <t>Male Literacy</t>
  </si>
  <si>
    <t>Female Literacy</t>
  </si>
  <si>
    <t xml:space="preserve">Literates (in lakh) </t>
  </si>
  <si>
    <t>Male Literates</t>
  </si>
  <si>
    <t>Female Literates</t>
  </si>
  <si>
    <t>Sex Ratio (Per 1000)</t>
  </si>
  <si>
    <t>Child Sex Ratio     (0-6 Age)</t>
  </si>
  <si>
    <t>SC Population (in lakh)</t>
  </si>
  <si>
    <t xml:space="preserve">ST Population (in lakh) </t>
  </si>
  <si>
    <t>Chamoli</t>
  </si>
  <si>
    <t>Rudraprayag</t>
  </si>
  <si>
    <t>Tehri Garhwal</t>
  </si>
  <si>
    <t>Dehradun</t>
  </si>
  <si>
    <t>Pauri</t>
  </si>
  <si>
    <t>Pithoragarh</t>
  </si>
  <si>
    <t>Champawat</t>
  </si>
  <si>
    <t>Almora</t>
  </si>
  <si>
    <t>Bageshwar</t>
  </si>
  <si>
    <t>Nainital</t>
  </si>
  <si>
    <t>Udhamsingh Nagar</t>
  </si>
  <si>
    <t>Hardwar</t>
  </si>
  <si>
    <t>Source: www.censusindia.gov.in</t>
  </si>
  <si>
    <t>Uttarkashi</t>
  </si>
  <si>
    <t xml:space="preserve"> District</t>
  </si>
  <si>
    <t>Decadal growth rate (1991-2001)</t>
  </si>
  <si>
    <t>Sex ratio 2001</t>
  </si>
  <si>
    <t>Population Density per sq2 km.</t>
  </si>
  <si>
    <t>Total</t>
  </si>
  <si>
    <t>Surce : Census of India 2001</t>
  </si>
  <si>
    <t>Health Infrastructure of Uttarakhand</t>
  </si>
  <si>
    <t>Particulars</t>
  </si>
  <si>
    <t>Required</t>
  </si>
  <si>
    <t>In position</t>
  </si>
  <si>
    <t>shortfall</t>
  </si>
  <si>
    <t>Sub-centre</t>
  </si>
  <si>
    <t>Primary Health Centre</t>
  </si>
  <si>
    <t>Community Health Centre</t>
  </si>
  <si>
    <t>Health worker (Female)/ANM at Sub Centres &amp; PHCs</t>
  </si>
  <si>
    <t>*</t>
  </si>
  <si>
    <t>Health Worker (Male) at Sub Centres</t>
  </si>
  <si>
    <t>Health Assistant (Female)/LHV at PHCs</t>
  </si>
  <si>
    <t>Health Assistant (Male) at PHCs</t>
  </si>
  <si>
    <t>Doctor at PHCs</t>
  </si>
  <si>
    <t>Obstetricians &amp; Gynecologists at CHCs</t>
  </si>
  <si>
    <t>Pediatricians at CHCs</t>
  </si>
  <si>
    <t>Total specialists at CHCs</t>
  </si>
  <si>
    <t>Radiographers at CHCs</t>
  </si>
  <si>
    <t>Pharmacist at PHCs &amp; CHCs</t>
  </si>
  <si>
    <t>Laboratory Technicians at PHCs &amp; CHCs</t>
  </si>
  <si>
    <t>Nursing Staff at PHCs &amp; CHCs</t>
  </si>
  <si>
    <t>(Source: RHS Bulletin, March 2012, M/O Health &amp; F.W., GOI)</t>
  </si>
  <si>
    <t>back+cover</t>
  </si>
  <si>
    <t>spiral</t>
  </si>
  <si>
    <t>sl.</t>
  </si>
  <si>
    <t>Cost</t>
  </si>
  <si>
    <t>Amount</t>
  </si>
  <si>
    <t>Estimate of Printing of reports</t>
  </si>
  <si>
    <t>Printing of cover page (50 set @ Rs. 20/- per page x 2 page per set)</t>
  </si>
  <si>
    <t>Printing of report (50 set @ Rs. 3/- per page x 80 page per set)</t>
  </si>
  <si>
    <t>Cost of Cover &amp; Back Sheet (50 set @ Rs. 10/- per sheet  x 2 sheet)</t>
  </si>
  <si>
    <t>Cost of Spiral Binding of Report (50 set @ Rs. 50/- per set)</t>
  </si>
  <si>
    <t>Total Cost</t>
  </si>
  <si>
    <t>Table 4.1: Nutritional Status of Children under 5 years of Age</t>
  </si>
  <si>
    <t>Nutritional Status</t>
  </si>
  <si>
    <t>Beneficiaries</t>
  </si>
  <si>
    <t>Non-Beneficiaries</t>
  </si>
  <si>
    <t>Prevalence of Moderate or Severe Wasting (Below -2 SD) (Weight for Height) (%)</t>
  </si>
  <si>
    <t>Male</t>
  </si>
  <si>
    <t>Female</t>
  </si>
  <si>
    <t>Person</t>
  </si>
  <si>
    <t>Prevalence of Severe Wasting (Below -3 SD) (Weight for Height) (%)</t>
  </si>
  <si>
    <t>Prevalence of Moderate or Severe Stunting (Below -2 SD) (Height for age) (%)</t>
  </si>
  <si>
    <t>Prevalence of Severe Stunting (Below -3 SD) (Height for age) (%)</t>
  </si>
  <si>
    <t>Prevalence of Moderate or Severe Underweight (Below -2 SD) (Weight for age) (%)</t>
  </si>
  <si>
    <t>Prevalence of Severe Underweight (Below -3 SD) (Weight for age) (%)</t>
  </si>
  <si>
    <t>Prevalence of Moderate Undernourishment (Below -2 SD) (BMI for age) (%)</t>
  </si>
  <si>
    <t>Prevalence of Severe Undernourishment (Below -3 SD) (BMI for age) (%)</t>
  </si>
  <si>
    <t>Table 1.2 : Showing the annual income in previous years</t>
  </si>
  <si>
    <t>200-10</t>
  </si>
  <si>
    <t>2010-11</t>
  </si>
  <si>
    <t>2011-12</t>
  </si>
  <si>
    <t>2012-13</t>
  </si>
  <si>
    <t>2013-14</t>
  </si>
  <si>
    <t>Year</t>
  </si>
  <si>
    <t xml:space="preserve">Details of Revenue Earned by the plant in INR (Annual)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</si>
</sst>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6"/>
      <color theme="1"/>
      <name val="CG Times"/>
      <family val="1"/>
    </font>
    <font>
      <sz val="16"/>
      <color theme="1"/>
      <name val="CG Times"/>
      <family val="1"/>
    </font>
    <font>
      <b/>
      <sz val="20"/>
      <color theme="1"/>
      <name val="CG Times"/>
      <family val="1"/>
    </font>
    <font>
      <b/>
      <sz val="12"/>
      <color theme="1"/>
      <name val="CG Times"/>
      <family val="1"/>
    </font>
    <font>
      <b/>
      <sz val="10"/>
      <color theme="1"/>
      <name val="CG Times"/>
      <family val="1"/>
    </font>
    <font>
      <b/>
      <sz val="11"/>
      <color theme="1"/>
      <name val="CG Times"/>
      <family val="1"/>
    </font>
    <font>
      <b/>
      <sz val="11"/>
      <color rgb="FF000000"/>
      <name val="CG Times"/>
      <family val="1"/>
    </font>
    <font>
      <sz val="11"/>
      <color rgb="FF000000"/>
      <name val="CG Times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G Times"/>
      <family val="1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theme="1"/>
      <name val="CG Times"/>
      <family val="1"/>
    </font>
    <font>
      <i/>
      <sz val="10"/>
      <color theme="1"/>
      <name val="CG Times"/>
      <family val="1"/>
    </font>
  </fonts>
  <fills count="6">
    <fill>
      <patternFill patternType="none"/>
    </fill>
    <fill>
      <patternFill patternType="gray125"/>
    </fill>
    <fill>
      <patternFill patternType="solid">
        <fgColor rgb="FFC4BC96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C6D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2" fillId="3" borderId="11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3" fillId="0" borderId="11" xfId="0" applyFont="1" applyBorder="1"/>
    <xf numFmtId="0" fontId="13" fillId="0" borderId="2" xfId="0" applyFont="1" applyBorder="1" applyAlignment="1">
      <alignment horizontal="right"/>
    </xf>
    <xf numFmtId="0" fontId="14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8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/>
    </xf>
    <xf numFmtId="0" fontId="12" fillId="4" borderId="10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5" fillId="0" borderId="0" xfId="0" applyFont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300">
                <a:latin typeface="CG Times" pitchFamily="18" charset="0"/>
              </a:defRPr>
            </a:pPr>
            <a:r>
              <a:rPr lang="en-US" sz="1100"/>
              <a:t>Details of Revenue Earned by the Plant </a:t>
            </a:r>
          </a:p>
        </c:rich>
      </c:tx>
      <c:layout>
        <c:manualLayout>
          <c:xMode val="edge"/>
          <c:yMode val="edge"/>
          <c:x val="1.6937581078227303E-2"/>
          <c:y val="1.8518518518518531E-2"/>
        </c:manualLayout>
      </c:layout>
    </c:title>
    <c:plotArea>
      <c:layout>
        <c:manualLayout>
          <c:layoutTarget val="inner"/>
          <c:xMode val="edge"/>
          <c:yMode val="edge"/>
          <c:x val="0.14082174103237108"/>
          <c:y val="0.14805576838728754"/>
          <c:w val="0.55335360700666314"/>
          <c:h val="0.59971792619691744"/>
        </c:manualLayout>
      </c:layout>
      <c:barChart>
        <c:barDir val="col"/>
        <c:grouping val="clustered"/>
        <c:ser>
          <c:idx val="0"/>
          <c:order val="0"/>
          <c:tx>
            <c:strRef>
              <c:f>Sheet7!$A$6</c:f>
              <c:strCache>
                <c:ptCount val="1"/>
                <c:pt idx="0">
                  <c:v>Details of Revenue Earned by the plant in INR (Annual) </c:v>
                </c:pt>
              </c:strCache>
            </c:strRef>
          </c:tx>
          <c:cat>
            <c:strRef>
              <c:f>Sheet7!$B$5:$F$5</c:f>
              <c:strCache>
                <c:ptCount val="5"/>
                <c:pt idx="0">
                  <c:v>200-10</c:v>
                </c:pt>
                <c:pt idx="1">
                  <c:v>2010-11</c:v>
                </c:pt>
                <c:pt idx="2">
                  <c:v>2011-12</c:v>
                </c:pt>
                <c:pt idx="3">
                  <c:v>2012-13</c:v>
                </c:pt>
                <c:pt idx="4">
                  <c:v>2013-14</c:v>
                </c:pt>
              </c:strCache>
            </c:strRef>
          </c:cat>
          <c:val>
            <c:numRef>
              <c:f>Sheet7!$B$6:$F$6</c:f>
              <c:numCache>
                <c:formatCode>General</c:formatCode>
                <c:ptCount val="5"/>
                <c:pt idx="0">
                  <c:v>390000</c:v>
                </c:pt>
                <c:pt idx="1">
                  <c:v>499000</c:v>
                </c:pt>
                <c:pt idx="2">
                  <c:v>490603</c:v>
                </c:pt>
                <c:pt idx="3">
                  <c:v>53090</c:v>
                </c:pt>
                <c:pt idx="4">
                  <c:v>531946</c:v>
                </c:pt>
              </c:numCache>
            </c:numRef>
          </c:val>
        </c:ser>
        <c:axId val="60577664"/>
        <c:axId val="60579200"/>
      </c:barChart>
      <c:catAx>
        <c:axId val="60577664"/>
        <c:scaling>
          <c:orientation val="minMax"/>
        </c:scaling>
        <c:axPos val="b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0579200"/>
        <c:crosses val="autoZero"/>
        <c:auto val="1"/>
        <c:lblAlgn val="ctr"/>
        <c:lblOffset val="100"/>
      </c:catAx>
      <c:valAx>
        <c:axId val="6057920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b="1">
                <a:latin typeface="CG Times" pitchFamily="18" charset="0"/>
              </a:defRPr>
            </a:pPr>
            <a:endParaRPr lang="en-US"/>
          </a:p>
        </c:txPr>
        <c:crossAx val="60577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055217909035077"/>
          <c:y val="0.27063695254762332"/>
          <c:w val="0.23087280435151028"/>
          <c:h val="0.49422599447796306"/>
        </c:manualLayout>
      </c:layout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1.69375810782273E-2"/>
          <c:y val="1.8518518518518528E-2"/>
        </c:manualLayout>
      </c:layout>
      <c:txPr>
        <a:bodyPr/>
        <a:lstStyle/>
        <a:p>
          <a:pPr>
            <a:defRPr sz="1300">
              <a:latin typeface="CG Times" pitchFamily="18" charset="0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4082174103237105"/>
          <c:y val="0.21320610965296022"/>
          <c:w val="0.36195603674540688"/>
          <c:h val="0.53456765820939045"/>
        </c:manualLayout>
      </c:layout>
      <c:barChart>
        <c:barDir val="col"/>
        <c:grouping val="clustered"/>
        <c:ser>
          <c:idx val="0"/>
          <c:order val="0"/>
          <c:tx>
            <c:strRef>
              <c:f>Sheet7!$A$6</c:f>
              <c:strCache>
                <c:ptCount val="1"/>
                <c:pt idx="0">
                  <c:v>Details of Revenue Earned by the plant in INR (Annual) </c:v>
                </c:pt>
              </c:strCache>
            </c:strRef>
          </c:tx>
          <c:cat>
            <c:strRef>
              <c:f>Sheet7!$B$5:$F$5</c:f>
              <c:strCache>
                <c:ptCount val="5"/>
                <c:pt idx="0">
                  <c:v>200-10</c:v>
                </c:pt>
                <c:pt idx="1">
                  <c:v>2010-11</c:v>
                </c:pt>
                <c:pt idx="2">
                  <c:v>2011-12</c:v>
                </c:pt>
                <c:pt idx="3">
                  <c:v>2012-13</c:v>
                </c:pt>
                <c:pt idx="4">
                  <c:v>2013-14</c:v>
                </c:pt>
              </c:strCache>
            </c:strRef>
          </c:cat>
          <c:val>
            <c:numRef>
              <c:f>Sheet7!$B$6:$F$6</c:f>
              <c:numCache>
                <c:formatCode>General</c:formatCode>
                <c:ptCount val="5"/>
                <c:pt idx="0">
                  <c:v>390000</c:v>
                </c:pt>
                <c:pt idx="1">
                  <c:v>499000</c:v>
                </c:pt>
                <c:pt idx="2">
                  <c:v>490603</c:v>
                </c:pt>
                <c:pt idx="3">
                  <c:v>53090</c:v>
                </c:pt>
                <c:pt idx="4">
                  <c:v>531946</c:v>
                </c:pt>
              </c:numCache>
            </c:numRef>
          </c:val>
        </c:ser>
        <c:axId val="63545344"/>
        <c:axId val="63546880"/>
      </c:barChart>
      <c:catAx>
        <c:axId val="63545344"/>
        <c:scaling>
          <c:orientation val="minMax"/>
        </c:scaling>
        <c:axPos val="b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3546880"/>
        <c:crosses val="autoZero"/>
        <c:auto val="1"/>
        <c:lblAlgn val="ctr"/>
        <c:lblOffset val="100"/>
      </c:catAx>
      <c:valAx>
        <c:axId val="6354688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b="1">
                <a:latin typeface="CG Times" pitchFamily="18" charset="0"/>
              </a:defRPr>
            </a:pPr>
            <a:endParaRPr lang="en-US"/>
          </a:p>
        </c:txPr>
        <c:crossAx val="63545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6436781609195408"/>
          <c:y val="0.23792614464858558"/>
          <c:w val="0.30431049567080004"/>
          <c:h val="0.42669364246135877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9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3135758" cy="27290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7</xdr:row>
      <xdr:rowOff>0</xdr:rowOff>
    </xdr:from>
    <xdr:to>
      <xdr:col>9</xdr:col>
      <xdr:colOff>276225</xdr:colOff>
      <xdr:row>21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0"/>
  <sheetViews>
    <sheetView view="pageBreakPreview" topLeftCell="A4" zoomScale="60" zoomScaleNormal="40" workbookViewId="0">
      <selection activeCell="I6" sqref="I6"/>
    </sheetView>
  </sheetViews>
  <sheetFormatPr defaultRowHeight="20.25"/>
  <cols>
    <col min="1" max="1" width="39" style="1" customWidth="1"/>
    <col min="2" max="2" width="16.42578125" style="3" customWidth="1"/>
    <col min="3" max="16384" width="9.140625" style="1"/>
  </cols>
  <sheetData>
    <row r="2" spans="1:4" ht="43.5" customHeight="1">
      <c r="A2" s="34" t="s">
        <v>0</v>
      </c>
      <c r="B2" s="34"/>
    </row>
    <row r="3" spans="1:4" ht="43.5" customHeight="1">
      <c r="A3" s="4" t="s">
        <v>1</v>
      </c>
      <c r="B3" s="2">
        <v>30</v>
      </c>
    </row>
    <row r="4" spans="1:4" ht="43.5" customHeight="1">
      <c r="A4" s="4" t="s">
        <v>2</v>
      </c>
      <c r="B4" s="2">
        <v>34</v>
      </c>
      <c r="C4" s="1">
        <f>52107-51935</f>
        <v>172</v>
      </c>
    </row>
    <row r="5" spans="1:4" ht="43.5" customHeight="1">
      <c r="A5" s="4" t="s">
        <v>3</v>
      </c>
      <c r="B5" s="2" t="s">
        <v>4</v>
      </c>
      <c r="C5" s="1">
        <f>172-27</f>
        <v>145</v>
      </c>
    </row>
    <row r="6" spans="1:4" ht="43.5" customHeight="1">
      <c r="A6" s="4" t="s">
        <v>5</v>
      </c>
      <c r="B6" s="2">
        <v>33</v>
      </c>
      <c r="C6" s="1">
        <f>18*4+8</f>
        <v>80</v>
      </c>
    </row>
    <row r="7" spans="1:4" ht="43.5" customHeight="1">
      <c r="A7" s="4" t="s">
        <v>6</v>
      </c>
      <c r="B7" s="2">
        <v>35</v>
      </c>
      <c r="C7" s="1">
        <f>175-80</f>
        <v>95</v>
      </c>
      <c r="D7" s="1">
        <f>18+2+7+3</f>
        <v>30</v>
      </c>
    </row>
    <row r="8" spans="1:4" ht="43.5" customHeight="1">
      <c r="A8" s="4" t="s">
        <v>7</v>
      </c>
      <c r="B8" s="2">
        <v>37</v>
      </c>
      <c r="D8" s="1">
        <f>14+3+3+7</f>
        <v>27</v>
      </c>
    </row>
    <row r="9" spans="1:4" ht="43.5" customHeight="1">
      <c r="A9" s="4" t="s">
        <v>8</v>
      </c>
      <c r="B9" s="2">
        <v>38</v>
      </c>
      <c r="D9" s="1">
        <f>7+2+3+14+6</f>
        <v>32</v>
      </c>
    </row>
    <row r="10" spans="1:4">
      <c r="D10" s="1">
        <f>SUM(D7:D9)</f>
        <v>89</v>
      </c>
    </row>
  </sheetData>
  <mergeCells count="1">
    <mergeCell ref="A2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29"/>
  <sheetViews>
    <sheetView view="pageBreakPreview" topLeftCell="A2" zoomScale="85" zoomScaleNormal="40" zoomScaleSheetLayoutView="85" workbookViewId="0">
      <selection activeCell="F12" sqref="F12"/>
    </sheetView>
  </sheetViews>
  <sheetFormatPr defaultRowHeight="15" customHeight="1"/>
  <cols>
    <col min="1" max="1" width="16.140625" style="1" customWidth="1"/>
    <col min="2" max="2" width="6.85546875" style="3" customWidth="1"/>
    <col min="3" max="16384" width="9.140625" style="1"/>
  </cols>
  <sheetData>
    <row r="2" spans="1:2" ht="15" customHeight="1">
      <c r="A2" s="35" t="s">
        <v>0</v>
      </c>
      <c r="B2" s="35"/>
    </row>
    <row r="3" spans="1:2" ht="15" customHeight="1">
      <c r="A3" s="5" t="s">
        <v>1</v>
      </c>
      <c r="B3" s="6">
        <v>30</v>
      </c>
    </row>
    <row r="4" spans="1:2" ht="15" customHeight="1">
      <c r="A4" s="5" t="s">
        <v>2</v>
      </c>
      <c r="B4" s="6">
        <v>34</v>
      </c>
    </row>
    <row r="5" spans="1:2" ht="15" customHeight="1">
      <c r="A5" s="5" t="s">
        <v>3</v>
      </c>
      <c r="B5" s="6" t="s">
        <v>4</v>
      </c>
    </row>
    <row r="6" spans="1:2" ht="15" customHeight="1">
      <c r="A6" s="5" t="s">
        <v>5</v>
      </c>
      <c r="B6" s="6">
        <v>33</v>
      </c>
    </row>
    <row r="7" spans="1:2" ht="15" customHeight="1">
      <c r="A7" s="5" t="s">
        <v>6</v>
      </c>
      <c r="B7" s="6">
        <v>35</v>
      </c>
    </row>
    <row r="8" spans="1:2" ht="15" customHeight="1">
      <c r="A8" s="5" t="s">
        <v>7</v>
      </c>
      <c r="B8" s="6">
        <v>37</v>
      </c>
    </row>
    <row r="9" spans="1:2" ht="15" customHeight="1">
      <c r="A9" s="5" t="s">
        <v>8</v>
      </c>
      <c r="B9" s="6">
        <v>38</v>
      </c>
    </row>
    <row r="12" spans="1:2" ht="15" customHeight="1">
      <c r="A12" s="35" t="s">
        <v>0</v>
      </c>
      <c r="B12" s="35"/>
    </row>
    <row r="13" spans="1:2" ht="15" customHeight="1">
      <c r="A13" s="5" t="s">
        <v>1</v>
      </c>
      <c r="B13" s="6">
        <v>30</v>
      </c>
    </row>
    <row r="14" spans="1:2" ht="15" customHeight="1">
      <c r="A14" s="5" t="s">
        <v>2</v>
      </c>
      <c r="B14" s="6">
        <v>34</v>
      </c>
    </row>
    <row r="15" spans="1:2" ht="15" customHeight="1">
      <c r="A15" s="5" t="s">
        <v>3</v>
      </c>
      <c r="B15" s="6" t="s">
        <v>4</v>
      </c>
    </row>
    <row r="16" spans="1:2" ht="15" customHeight="1">
      <c r="A16" s="5" t="s">
        <v>5</v>
      </c>
      <c r="B16" s="6">
        <v>33</v>
      </c>
    </row>
    <row r="17" spans="1:2" ht="15" customHeight="1">
      <c r="A17" s="5" t="s">
        <v>6</v>
      </c>
      <c r="B17" s="6">
        <v>35</v>
      </c>
    </row>
    <row r="18" spans="1:2" ht="15" customHeight="1">
      <c r="A18" s="5" t="s">
        <v>7</v>
      </c>
      <c r="B18" s="6">
        <v>37</v>
      </c>
    </row>
    <row r="19" spans="1:2" ht="15" customHeight="1">
      <c r="A19" s="5" t="s">
        <v>8</v>
      </c>
      <c r="B19" s="6">
        <v>38</v>
      </c>
    </row>
    <row r="22" spans="1:2" ht="15" customHeight="1">
      <c r="A22" s="35" t="s">
        <v>0</v>
      </c>
      <c r="B22" s="35"/>
    </row>
    <row r="23" spans="1:2" ht="15" customHeight="1">
      <c r="A23" s="5" t="s">
        <v>1</v>
      </c>
      <c r="B23" s="6">
        <v>30</v>
      </c>
    </row>
    <row r="24" spans="1:2" ht="15" customHeight="1">
      <c r="A24" s="5" t="s">
        <v>2</v>
      </c>
      <c r="B24" s="6">
        <v>34</v>
      </c>
    </row>
    <row r="25" spans="1:2" ht="15" customHeight="1">
      <c r="A25" s="5" t="s">
        <v>3</v>
      </c>
      <c r="B25" s="6" t="s">
        <v>4</v>
      </c>
    </row>
    <row r="26" spans="1:2" ht="15" customHeight="1">
      <c r="A26" s="5" t="s">
        <v>5</v>
      </c>
      <c r="B26" s="6">
        <v>33</v>
      </c>
    </row>
    <row r="27" spans="1:2" ht="15" customHeight="1">
      <c r="A27" s="5" t="s">
        <v>6</v>
      </c>
      <c r="B27" s="6">
        <v>35</v>
      </c>
    </row>
    <row r="28" spans="1:2" ht="15" customHeight="1">
      <c r="A28" s="5" t="s">
        <v>7</v>
      </c>
      <c r="B28" s="6">
        <v>37</v>
      </c>
    </row>
    <row r="29" spans="1:2" ht="15" customHeight="1">
      <c r="A29" s="5" t="s">
        <v>8</v>
      </c>
      <c r="B29" s="6">
        <v>38</v>
      </c>
    </row>
  </sheetData>
  <mergeCells count="3">
    <mergeCell ref="A2:B2"/>
    <mergeCell ref="A12:B12"/>
    <mergeCell ref="A22:B2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26"/>
  <sheetViews>
    <sheetView view="pageBreakPreview" zoomScale="85" zoomScaleSheetLayoutView="85" workbookViewId="0">
      <selection activeCell="F1" sqref="F1"/>
    </sheetView>
  </sheetViews>
  <sheetFormatPr defaultRowHeight="15"/>
  <cols>
    <col min="1" max="1" width="2.140625" style="7" customWidth="1"/>
    <col min="2" max="2" width="42.140625" style="7" customWidth="1"/>
    <col min="3" max="3" width="15.42578125" style="14" customWidth="1"/>
    <col min="4" max="4" width="14.28515625" style="7" customWidth="1"/>
    <col min="5" max="5" width="10" style="7" customWidth="1"/>
    <col min="6" max="6" width="10.28515625" style="7" customWidth="1"/>
    <col min="7" max="16384" width="9.140625" style="7"/>
  </cols>
  <sheetData>
    <row r="2" spans="2:4" ht="33" customHeight="1">
      <c r="B2" s="36" t="s">
        <v>9</v>
      </c>
      <c r="C2" s="36"/>
      <c r="D2" s="36"/>
    </row>
    <row r="3" spans="2:4" ht="16.5" customHeight="1">
      <c r="B3" s="37" t="s">
        <v>10</v>
      </c>
      <c r="C3" s="38" t="s">
        <v>11</v>
      </c>
      <c r="D3" s="39"/>
    </row>
    <row r="4" spans="2:4">
      <c r="B4" s="37"/>
      <c r="C4" s="8">
        <v>2001</v>
      </c>
      <c r="D4" s="8">
        <v>2011</v>
      </c>
    </row>
    <row r="5" spans="2:4">
      <c r="B5" s="9" t="s">
        <v>12</v>
      </c>
      <c r="C5" s="8">
        <v>8489349</v>
      </c>
      <c r="D5" s="8">
        <v>101.2</v>
      </c>
    </row>
    <row r="6" spans="2:4">
      <c r="B6" s="43" t="s">
        <v>13</v>
      </c>
      <c r="C6" s="11">
        <v>6310275</v>
      </c>
      <c r="D6" s="11">
        <v>70.2</v>
      </c>
    </row>
    <row r="7" spans="2:4">
      <c r="B7" s="43"/>
      <c r="C7" s="11"/>
      <c r="D7" s="12">
        <v>-0.69499999999999995</v>
      </c>
    </row>
    <row r="8" spans="2:4">
      <c r="B8" s="43" t="s">
        <v>14</v>
      </c>
      <c r="C8" s="11">
        <v>2179074</v>
      </c>
      <c r="D8" s="11">
        <v>30.9</v>
      </c>
    </row>
    <row r="9" spans="2:4">
      <c r="B9" s="43"/>
      <c r="C9" s="11"/>
      <c r="D9" s="12">
        <v>-0.30499999999999999</v>
      </c>
    </row>
    <row r="10" spans="2:4">
      <c r="B10" s="43" t="s">
        <v>15</v>
      </c>
      <c r="C10" s="11">
        <v>4325924</v>
      </c>
      <c r="D10" s="11">
        <v>51.5</v>
      </c>
    </row>
    <row r="11" spans="2:4">
      <c r="B11" s="43"/>
      <c r="C11" s="11"/>
      <c r="D11" s="12">
        <v>-0.50900000000000001</v>
      </c>
    </row>
    <row r="12" spans="2:4">
      <c r="B12" s="43" t="s">
        <v>16</v>
      </c>
      <c r="C12" s="11">
        <v>4163425</v>
      </c>
      <c r="D12" s="11" t="s">
        <v>17</v>
      </c>
    </row>
    <row r="13" spans="2:4">
      <c r="B13" s="43"/>
      <c r="C13" s="11"/>
      <c r="D13" s="12">
        <v>-0.49099999999999999</v>
      </c>
    </row>
    <row r="14" spans="2:4">
      <c r="B14" s="9" t="s">
        <v>18</v>
      </c>
      <c r="C14" s="8">
        <v>222.2</v>
      </c>
      <c r="D14" s="13">
        <v>0.192</v>
      </c>
    </row>
    <row r="15" spans="2:4">
      <c r="B15" s="9" t="s">
        <v>19</v>
      </c>
      <c r="C15" s="8">
        <v>159</v>
      </c>
      <c r="D15" s="8">
        <v>189</v>
      </c>
    </row>
    <row r="16" spans="2:4">
      <c r="B16" s="9" t="s">
        <v>20</v>
      </c>
      <c r="C16" s="13">
        <v>0.71619999999999995</v>
      </c>
      <c r="D16" s="13">
        <v>0.79600000000000004</v>
      </c>
    </row>
    <row r="17" spans="2:4">
      <c r="B17" s="10" t="s">
        <v>21</v>
      </c>
      <c r="C17" s="12">
        <v>0.83279999999999998</v>
      </c>
      <c r="D17" s="12">
        <v>0.88300000000000001</v>
      </c>
    </row>
    <row r="18" spans="2:4">
      <c r="B18" s="10" t="s">
        <v>22</v>
      </c>
      <c r="C18" s="12">
        <v>0.59630000000000005</v>
      </c>
      <c r="D18" s="12">
        <v>0.70699999999999996</v>
      </c>
    </row>
    <row r="19" spans="2:4">
      <c r="B19" s="9" t="s">
        <v>23</v>
      </c>
      <c r="C19" s="8">
        <v>5105782</v>
      </c>
      <c r="D19" s="8">
        <v>68.8</v>
      </c>
    </row>
    <row r="20" spans="2:4">
      <c r="B20" s="10" t="s">
        <v>24</v>
      </c>
      <c r="C20" s="11">
        <v>3008875</v>
      </c>
      <c r="D20" s="11">
        <v>38.6</v>
      </c>
    </row>
    <row r="21" spans="2:4">
      <c r="B21" s="10" t="s">
        <v>25</v>
      </c>
      <c r="C21" s="11">
        <v>2096907</v>
      </c>
      <c r="D21" s="11">
        <v>30.2</v>
      </c>
    </row>
    <row r="22" spans="2:4">
      <c r="B22" s="9" t="s">
        <v>26</v>
      </c>
      <c r="C22" s="8">
        <v>962</v>
      </c>
      <c r="D22" s="8">
        <v>963</v>
      </c>
    </row>
    <row r="23" spans="2:4">
      <c r="B23" s="10" t="s">
        <v>27</v>
      </c>
      <c r="C23" s="11">
        <v>908</v>
      </c>
      <c r="D23" s="11">
        <v>886</v>
      </c>
    </row>
    <row r="24" spans="2:4">
      <c r="B24" s="9" t="s">
        <v>28</v>
      </c>
      <c r="C24" s="8">
        <v>1256122</v>
      </c>
      <c r="D24" s="8">
        <v>18.899999999999999</v>
      </c>
    </row>
    <row r="25" spans="2:4">
      <c r="B25" s="9" t="s">
        <v>29</v>
      </c>
      <c r="C25" s="8">
        <v>240209</v>
      </c>
      <c r="D25" s="8">
        <v>2.9</v>
      </c>
    </row>
    <row r="26" spans="2:4" ht="24.75" customHeight="1" thickBot="1">
      <c r="B26" s="40" t="s">
        <v>49</v>
      </c>
      <c r="C26" s="41"/>
      <c r="D26" s="42"/>
    </row>
  </sheetData>
  <mergeCells count="8">
    <mergeCell ref="B2:D2"/>
    <mergeCell ref="B3:B4"/>
    <mergeCell ref="C3:D3"/>
    <mergeCell ref="B26:D26"/>
    <mergeCell ref="B6:B7"/>
    <mergeCell ref="B8:B9"/>
    <mergeCell ref="B10:B11"/>
    <mergeCell ref="B12:B13"/>
  </mergeCells>
  <printOptions horizontalCentered="1"/>
  <pageMargins left="0.45" right="0.45" top="0.75" bottom="0.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K26"/>
  <sheetViews>
    <sheetView view="pageBreakPreview" topLeftCell="C7" zoomScaleNormal="85" zoomScaleSheetLayoutView="100" workbookViewId="0">
      <selection activeCell="K28" sqref="K28"/>
    </sheetView>
  </sheetViews>
  <sheetFormatPr defaultRowHeight="15"/>
  <cols>
    <col min="1" max="1" width="2" style="7" customWidth="1"/>
    <col min="2" max="2" width="30.42578125" style="7" bestFit="1" customWidth="1"/>
    <col min="3" max="3" width="12.7109375" style="7" customWidth="1"/>
    <col min="4" max="4" width="8.5703125" style="7" customWidth="1"/>
    <col min="5" max="5" width="13" style="7" customWidth="1"/>
    <col min="6" max="6" width="2.28515625" style="7" customWidth="1"/>
    <col min="7" max="7" width="2.140625" style="7" customWidth="1"/>
    <col min="8" max="8" width="56.140625" style="7" bestFit="1" customWidth="1"/>
    <col min="9" max="9" width="11.28515625" style="7" customWidth="1"/>
    <col min="10" max="10" width="11.28515625" style="7" bestFit="1" customWidth="1"/>
    <col min="11" max="11" width="9" style="7" bestFit="1" customWidth="1"/>
    <col min="12" max="16384" width="9.140625" style="7"/>
  </cols>
  <sheetData>
    <row r="1" spans="2:11" s="16" customFormat="1" ht="45">
      <c r="B1" s="15" t="s">
        <v>44</v>
      </c>
      <c r="C1" s="15" t="s">
        <v>45</v>
      </c>
      <c r="D1" s="15" t="s">
        <v>46</v>
      </c>
      <c r="E1" s="15" t="s">
        <v>47</v>
      </c>
      <c r="H1" s="44" t="s">
        <v>50</v>
      </c>
      <c r="I1" s="44"/>
      <c r="J1" s="44"/>
      <c r="K1" s="44"/>
    </row>
    <row r="2" spans="2:11">
      <c r="B2" s="17" t="s">
        <v>43</v>
      </c>
      <c r="C2" s="17">
        <v>22.72</v>
      </c>
      <c r="D2" s="17">
        <v>941</v>
      </c>
      <c r="E2" s="17">
        <v>37</v>
      </c>
      <c r="H2" s="15" t="s">
        <v>51</v>
      </c>
      <c r="I2" s="20" t="s">
        <v>52</v>
      </c>
      <c r="J2" s="20" t="s">
        <v>53</v>
      </c>
      <c r="K2" s="20" t="s">
        <v>54</v>
      </c>
    </row>
    <row r="3" spans="2:11">
      <c r="B3" s="17" t="s">
        <v>30</v>
      </c>
      <c r="C3" s="17">
        <v>13.51</v>
      </c>
      <c r="D3" s="19">
        <v>1017</v>
      </c>
      <c r="E3" s="17">
        <v>48</v>
      </c>
      <c r="H3" s="17" t="s">
        <v>55</v>
      </c>
      <c r="I3" s="18">
        <v>2341</v>
      </c>
      <c r="J3" s="18">
        <v>1848</v>
      </c>
      <c r="K3" s="18">
        <v>493</v>
      </c>
    </row>
    <row r="4" spans="2:11">
      <c r="B4" s="17" t="s">
        <v>31</v>
      </c>
      <c r="C4" s="17">
        <v>13.44</v>
      </c>
      <c r="D4" s="19">
        <v>1117</v>
      </c>
      <c r="E4" s="17">
        <v>120</v>
      </c>
      <c r="H4" s="17" t="s">
        <v>56</v>
      </c>
      <c r="I4" s="18">
        <v>351</v>
      </c>
      <c r="J4" s="18">
        <v>257</v>
      </c>
      <c r="K4" s="18">
        <v>94</v>
      </c>
    </row>
    <row r="5" spans="2:11">
      <c r="B5" s="17" t="s">
        <v>32</v>
      </c>
      <c r="C5" s="17">
        <v>16.149999999999999</v>
      </c>
      <c r="D5" s="19">
        <v>1051</v>
      </c>
      <c r="E5" s="17">
        <v>148</v>
      </c>
      <c r="H5" s="17" t="s">
        <v>57</v>
      </c>
      <c r="I5" s="18">
        <v>87</v>
      </c>
      <c r="J5" s="18">
        <v>59</v>
      </c>
      <c r="K5" s="18">
        <v>28</v>
      </c>
    </row>
    <row r="6" spans="2:11">
      <c r="B6" s="17" t="s">
        <v>33</v>
      </c>
      <c r="C6" s="17">
        <v>24.71</v>
      </c>
      <c r="D6" s="17">
        <v>893</v>
      </c>
      <c r="E6" s="17">
        <v>414</v>
      </c>
      <c r="H6" s="17" t="s">
        <v>58</v>
      </c>
      <c r="I6" s="18">
        <v>2105</v>
      </c>
      <c r="J6" s="18">
        <v>2016</v>
      </c>
      <c r="K6" s="18" t="s">
        <v>59</v>
      </c>
    </row>
    <row r="7" spans="2:11">
      <c r="B7" s="17" t="s">
        <v>34</v>
      </c>
      <c r="C7" s="17">
        <v>3.87</v>
      </c>
      <c r="D7" s="19">
        <v>1104</v>
      </c>
      <c r="E7" s="17">
        <v>129</v>
      </c>
      <c r="H7" s="17" t="s">
        <v>60</v>
      </c>
      <c r="I7" s="18">
        <v>1848</v>
      </c>
      <c r="J7" s="18">
        <v>184</v>
      </c>
      <c r="K7" s="18">
        <v>1664</v>
      </c>
    </row>
    <row r="8" spans="2:11">
      <c r="B8" s="17" t="s">
        <v>35</v>
      </c>
      <c r="C8" s="17">
        <v>10.92</v>
      </c>
      <c r="D8" s="19">
        <v>1031</v>
      </c>
      <c r="E8" s="17">
        <v>65</v>
      </c>
      <c r="H8" s="17" t="s">
        <v>61</v>
      </c>
      <c r="I8" s="18">
        <v>257</v>
      </c>
      <c r="J8" s="18">
        <v>88</v>
      </c>
      <c r="K8" s="18">
        <v>169</v>
      </c>
    </row>
    <row r="9" spans="2:11">
      <c r="B9" s="17" t="s">
        <v>36</v>
      </c>
      <c r="C9" s="17">
        <v>17.559999999999999</v>
      </c>
      <c r="D9" s="19">
        <v>1024</v>
      </c>
      <c r="E9" s="17">
        <v>126</v>
      </c>
      <c r="H9" s="17" t="s">
        <v>62</v>
      </c>
      <c r="I9" s="18">
        <v>257</v>
      </c>
      <c r="J9" s="18">
        <v>29</v>
      </c>
      <c r="K9" s="18">
        <v>228</v>
      </c>
    </row>
    <row r="10" spans="2:11">
      <c r="B10" s="17" t="s">
        <v>37</v>
      </c>
      <c r="C10" s="17">
        <v>3.14</v>
      </c>
      <c r="D10" s="19">
        <v>1147</v>
      </c>
      <c r="E10" s="17">
        <v>205</v>
      </c>
      <c r="H10" s="17" t="s">
        <v>63</v>
      </c>
      <c r="I10" s="18">
        <v>257</v>
      </c>
      <c r="J10" s="18">
        <v>205</v>
      </c>
      <c r="K10" s="18">
        <v>52</v>
      </c>
    </row>
    <row r="11" spans="2:11">
      <c r="B11" s="17" t="s">
        <v>38</v>
      </c>
      <c r="C11" s="17">
        <v>9.2100000000000009</v>
      </c>
      <c r="D11" s="19">
        <v>1110</v>
      </c>
      <c r="E11" s="17">
        <v>108</v>
      </c>
      <c r="H11" s="17" t="s">
        <v>64</v>
      </c>
      <c r="I11" s="18">
        <v>59</v>
      </c>
      <c r="J11" s="18">
        <v>14</v>
      </c>
      <c r="K11" s="18">
        <v>45</v>
      </c>
    </row>
    <row r="12" spans="2:11">
      <c r="B12" s="17" t="s">
        <v>39</v>
      </c>
      <c r="C12" s="17">
        <v>32.880000000000003</v>
      </c>
      <c r="D12" s="17">
        <v>906</v>
      </c>
      <c r="E12" s="17">
        <v>198</v>
      </c>
      <c r="H12" s="17" t="s">
        <v>65</v>
      </c>
      <c r="I12" s="18">
        <v>59</v>
      </c>
      <c r="J12" s="18">
        <v>20</v>
      </c>
      <c r="K12" s="18">
        <v>39</v>
      </c>
    </row>
    <row r="13" spans="2:11">
      <c r="B13" s="17" t="s">
        <v>40</v>
      </c>
      <c r="C13" s="17">
        <v>27.79</v>
      </c>
      <c r="D13" s="17">
        <v>902</v>
      </c>
      <c r="E13" s="17">
        <v>424</v>
      </c>
      <c r="H13" s="17" t="s">
        <v>66</v>
      </c>
      <c r="I13" s="18">
        <v>236</v>
      </c>
      <c r="J13" s="18">
        <v>51</v>
      </c>
      <c r="K13" s="18">
        <v>185</v>
      </c>
    </row>
    <row r="14" spans="2:11">
      <c r="B14" s="17" t="s">
        <v>41</v>
      </c>
      <c r="C14" s="17">
        <v>26.3</v>
      </c>
      <c r="D14" s="17">
        <v>868</v>
      </c>
      <c r="E14" s="17">
        <v>612</v>
      </c>
      <c r="H14" s="17" t="s">
        <v>67</v>
      </c>
      <c r="I14" s="18">
        <v>59</v>
      </c>
      <c r="J14" s="18">
        <v>17</v>
      </c>
      <c r="K14" s="18">
        <v>42</v>
      </c>
    </row>
    <row r="15" spans="2:11">
      <c r="B15" s="17" t="s">
        <v>48</v>
      </c>
      <c r="C15" s="15">
        <f>SUM(C2:C14)</f>
        <v>222.20000000000002</v>
      </c>
      <c r="D15" s="15">
        <f t="shared" ref="D15:E15" si="0">SUM(D2:D14)</f>
        <v>13111</v>
      </c>
      <c r="E15" s="15">
        <f t="shared" si="0"/>
        <v>2634</v>
      </c>
      <c r="H15" s="17" t="s">
        <v>68</v>
      </c>
      <c r="I15" s="18">
        <v>316</v>
      </c>
      <c r="J15" s="18">
        <v>292</v>
      </c>
      <c r="K15" s="18">
        <v>24</v>
      </c>
    </row>
    <row r="16" spans="2:11">
      <c r="H16" s="17" t="s">
        <v>69</v>
      </c>
      <c r="I16" s="18">
        <v>316</v>
      </c>
      <c r="J16" s="18">
        <v>81</v>
      </c>
      <c r="K16" s="18">
        <v>235</v>
      </c>
    </row>
    <row r="17" spans="2:11">
      <c r="B17" s="7" t="s">
        <v>42</v>
      </c>
      <c r="H17" s="17" t="s">
        <v>70</v>
      </c>
      <c r="I17" s="18">
        <v>670</v>
      </c>
      <c r="J17" s="18">
        <v>243</v>
      </c>
      <c r="K17" s="18">
        <v>427</v>
      </c>
    </row>
    <row r="18" spans="2:11">
      <c r="H18" s="16" t="s">
        <v>71</v>
      </c>
    </row>
    <row r="22" spans="2:11">
      <c r="I22" s="7">
        <f>40*50</f>
        <v>2000</v>
      </c>
      <c r="J22" s="7">
        <v>5200</v>
      </c>
      <c r="K22" s="7">
        <f>20*50</f>
        <v>1000</v>
      </c>
    </row>
    <row r="23" spans="2:11">
      <c r="I23" s="7">
        <f>82*2*50</f>
        <v>8200</v>
      </c>
      <c r="J23" s="7">
        <v>8200</v>
      </c>
      <c r="K23" s="7">
        <f>82*0.8*50</f>
        <v>3280.0000000000005</v>
      </c>
    </row>
    <row r="24" spans="2:11">
      <c r="I24" s="7" t="s">
        <v>72</v>
      </c>
      <c r="J24" s="7">
        <f>20*50</f>
        <v>1000</v>
      </c>
      <c r="K24" s="7">
        <f>10*50</f>
        <v>500</v>
      </c>
    </row>
    <row r="25" spans="2:11">
      <c r="I25" s="7" t="s">
        <v>73</v>
      </c>
      <c r="J25" s="7">
        <f>50*50</f>
        <v>2500</v>
      </c>
      <c r="K25" s="7">
        <v>500</v>
      </c>
    </row>
    <row r="26" spans="2:11">
      <c r="J26" s="7">
        <f>SUM(J22:J25)</f>
        <v>16900</v>
      </c>
      <c r="K26" s="7">
        <f>SUM(K22:K25)</f>
        <v>5280</v>
      </c>
    </row>
  </sheetData>
  <mergeCells count="1">
    <mergeCell ref="H1:K1"/>
  </mergeCells>
  <pageMargins left="0.7" right="0.7" top="0.75" bottom="0.75" header="0.3" footer="0.3"/>
  <pageSetup scale="92" orientation="portrait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C9"/>
  <sheetViews>
    <sheetView view="pageBreakPreview" zoomScale="120" zoomScaleSheetLayoutView="115" workbookViewId="0">
      <selection activeCell="E7" sqref="E7"/>
    </sheetView>
  </sheetViews>
  <sheetFormatPr defaultRowHeight="15"/>
  <cols>
    <col min="1" max="1" width="3.7109375" style="27" customWidth="1"/>
    <col min="2" max="2" width="60.5703125" style="21" bestFit="1" customWidth="1"/>
    <col min="3" max="3" width="10.5703125" style="21" customWidth="1"/>
    <col min="4" max="16384" width="9.140625" style="21"/>
  </cols>
  <sheetData>
    <row r="2" spans="1:3" ht="21.75" customHeight="1">
      <c r="A2" s="45" t="s">
        <v>77</v>
      </c>
      <c r="B2" s="45"/>
      <c r="C2" s="45"/>
    </row>
    <row r="3" spans="1:3" ht="21.75" customHeight="1">
      <c r="A3" s="46"/>
      <c r="B3" s="46"/>
      <c r="C3" s="46"/>
    </row>
    <row r="4" spans="1:3" s="23" customFormat="1" ht="21.75" customHeight="1">
      <c r="A4" s="22" t="s">
        <v>74</v>
      </c>
      <c r="B4" s="22" t="s">
        <v>75</v>
      </c>
      <c r="C4" s="22" t="s">
        <v>76</v>
      </c>
    </row>
    <row r="5" spans="1:3" ht="21.75" customHeight="1">
      <c r="A5" s="24">
        <v>1</v>
      </c>
      <c r="B5" s="25" t="s">
        <v>78</v>
      </c>
      <c r="C5" s="25">
        <f>50*20*2</f>
        <v>2000</v>
      </c>
    </row>
    <row r="6" spans="1:3" ht="21.75" customHeight="1">
      <c r="A6" s="24">
        <v>2</v>
      </c>
      <c r="B6" s="25" t="s">
        <v>79</v>
      </c>
      <c r="C6" s="25">
        <f>50*3*80</f>
        <v>12000</v>
      </c>
    </row>
    <row r="7" spans="1:3" ht="21.75" customHeight="1">
      <c r="A7" s="24">
        <v>3</v>
      </c>
      <c r="B7" s="25" t="s">
        <v>80</v>
      </c>
      <c r="C7" s="25">
        <f>50*10*2</f>
        <v>1000</v>
      </c>
    </row>
    <row r="8" spans="1:3" ht="21.75" customHeight="1">
      <c r="A8" s="24">
        <v>4</v>
      </c>
      <c r="B8" s="25" t="s">
        <v>81</v>
      </c>
      <c r="C8" s="25">
        <f>50*50</f>
        <v>2500</v>
      </c>
    </row>
    <row r="9" spans="1:3" ht="21.75" customHeight="1">
      <c r="A9" s="24"/>
      <c r="B9" s="22" t="s">
        <v>82</v>
      </c>
      <c r="C9" s="26">
        <f>SUM(C5:C8)</f>
        <v>17500</v>
      </c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D35"/>
  <sheetViews>
    <sheetView zoomScale="120" workbookViewId="0">
      <selection activeCell="I11" sqref="I11"/>
    </sheetView>
  </sheetViews>
  <sheetFormatPr defaultRowHeight="15"/>
  <cols>
    <col min="1" max="1" width="6.28515625" customWidth="1"/>
    <col min="2" max="2" width="27.85546875" customWidth="1"/>
    <col min="3" max="3" width="18.5703125" customWidth="1"/>
    <col min="4" max="4" width="26.7109375" customWidth="1"/>
  </cols>
  <sheetData>
    <row r="1" spans="2:4" ht="15.75" thickBot="1"/>
    <row r="2" spans="2:4" ht="15.75" thickBot="1">
      <c r="B2" s="50" t="s">
        <v>83</v>
      </c>
      <c r="C2" s="51"/>
      <c r="D2" s="52"/>
    </row>
    <row r="3" spans="2:4" ht="15.75" thickBot="1">
      <c r="B3" s="28" t="s">
        <v>84</v>
      </c>
      <c r="C3" s="29" t="s">
        <v>85</v>
      </c>
      <c r="D3" s="29" t="s">
        <v>86</v>
      </c>
    </row>
    <row r="4" spans="2:4" ht="15.75" thickBot="1">
      <c r="B4" s="47" t="s">
        <v>87</v>
      </c>
      <c r="C4" s="48"/>
      <c r="D4" s="49"/>
    </row>
    <row r="5" spans="2:4" ht="15.75" thickBot="1">
      <c r="B5" s="30" t="s">
        <v>88</v>
      </c>
      <c r="C5" s="31">
        <v>12</v>
      </c>
      <c r="D5" s="31">
        <v>12.1</v>
      </c>
    </row>
    <row r="6" spans="2:4" ht="15.75" thickBot="1">
      <c r="B6" s="30" t="s">
        <v>89</v>
      </c>
      <c r="C6" s="31">
        <v>9.3000000000000007</v>
      </c>
      <c r="D6" s="31">
        <v>10.8</v>
      </c>
    </row>
    <row r="7" spans="2:4" ht="15.75" thickBot="1">
      <c r="B7" s="30" t="s">
        <v>90</v>
      </c>
      <c r="C7" s="31">
        <v>10.8</v>
      </c>
      <c r="D7" s="31">
        <v>11.5</v>
      </c>
    </row>
    <row r="8" spans="2:4" ht="15.75" thickBot="1">
      <c r="B8" s="47" t="s">
        <v>91</v>
      </c>
      <c r="C8" s="48"/>
      <c r="D8" s="49"/>
    </row>
    <row r="9" spans="2:4" ht="15.75" thickBot="1">
      <c r="B9" s="30" t="s">
        <v>88</v>
      </c>
      <c r="C9" s="31">
        <v>5.4</v>
      </c>
      <c r="D9" s="31">
        <v>5.5</v>
      </c>
    </row>
    <row r="10" spans="2:4" ht="15.75" thickBot="1">
      <c r="B10" s="30" t="s">
        <v>89</v>
      </c>
      <c r="C10" s="31">
        <v>5.4</v>
      </c>
      <c r="D10" s="31">
        <v>3.6</v>
      </c>
    </row>
    <row r="11" spans="2:4" ht="15.75" thickBot="1">
      <c r="B11" s="30" t="s">
        <v>90</v>
      </c>
      <c r="C11" s="31">
        <v>5.4</v>
      </c>
      <c r="D11" s="31">
        <v>4.5999999999999996</v>
      </c>
    </row>
    <row r="12" spans="2:4" ht="15.75" thickBot="1">
      <c r="B12" s="47" t="s">
        <v>92</v>
      </c>
      <c r="C12" s="48"/>
      <c r="D12" s="49"/>
    </row>
    <row r="13" spans="2:4" ht="15.75" thickBot="1">
      <c r="B13" s="30" t="s">
        <v>88</v>
      </c>
      <c r="C13" s="31">
        <v>25.7</v>
      </c>
      <c r="D13" s="31">
        <v>33.700000000000003</v>
      </c>
    </row>
    <row r="14" spans="2:4" ht="15.75" thickBot="1">
      <c r="B14" s="30" t="s">
        <v>89</v>
      </c>
      <c r="C14" s="31">
        <v>32.299999999999997</v>
      </c>
      <c r="D14" s="31">
        <v>35.299999999999997</v>
      </c>
    </row>
    <row r="15" spans="2:4" ht="15.75" thickBot="1">
      <c r="B15" s="30" t="s">
        <v>90</v>
      </c>
      <c r="C15" s="31">
        <v>30.1</v>
      </c>
      <c r="D15" s="31">
        <v>33.1</v>
      </c>
    </row>
    <row r="16" spans="2:4" ht="15.75" thickBot="1">
      <c r="B16" s="47" t="s">
        <v>93</v>
      </c>
      <c r="C16" s="48"/>
      <c r="D16" s="49"/>
    </row>
    <row r="17" spans="2:4" ht="15.75" thickBot="1">
      <c r="B17" s="30" t="s">
        <v>88</v>
      </c>
      <c r="C17" s="31">
        <v>7.9</v>
      </c>
      <c r="D17" s="31">
        <v>14.7</v>
      </c>
    </row>
    <row r="18" spans="2:4" ht="15.75" thickBot="1">
      <c r="B18" s="30" t="s">
        <v>89</v>
      </c>
      <c r="C18" s="31">
        <v>12.9</v>
      </c>
      <c r="D18" s="31">
        <v>14.2</v>
      </c>
    </row>
    <row r="19" spans="2:4" ht="15.75" thickBot="1">
      <c r="B19" s="30" t="s">
        <v>90</v>
      </c>
      <c r="C19" s="31">
        <v>10.199999999999999</v>
      </c>
      <c r="D19" s="31">
        <v>14.5</v>
      </c>
    </row>
    <row r="20" spans="2:4" ht="15.75" thickBot="1">
      <c r="B20" s="47" t="s">
        <v>94</v>
      </c>
      <c r="C20" s="48"/>
      <c r="D20" s="49"/>
    </row>
    <row r="21" spans="2:4" ht="15.75" thickBot="1">
      <c r="B21" s="30" t="s">
        <v>88</v>
      </c>
      <c r="C21" s="31">
        <v>26.4</v>
      </c>
      <c r="D21" s="31">
        <v>26.9</v>
      </c>
    </row>
    <row r="22" spans="2:4" ht="15.75" thickBot="1">
      <c r="B22" s="30" t="s">
        <v>89</v>
      </c>
      <c r="C22" s="31">
        <v>23.7</v>
      </c>
      <c r="D22" s="31">
        <v>36.4</v>
      </c>
    </row>
    <row r="23" spans="2:4" ht="15.75" thickBot="1">
      <c r="B23" s="30" t="s">
        <v>90</v>
      </c>
      <c r="C23" s="31">
        <v>25.2</v>
      </c>
      <c r="D23" s="31">
        <v>31.3</v>
      </c>
    </row>
    <row r="24" spans="2:4" ht="15.75" thickBot="1">
      <c r="B24" s="47" t="s">
        <v>95</v>
      </c>
      <c r="C24" s="48"/>
      <c r="D24" s="49"/>
    </row>
    <row r="25" spans="2:4" ht="15.75" thickBot="1">
      <c r="B25" s="30" t="s">
        <v>88</v>
      </c>
      <c r="C25" s="31">
        <v>7.5</v>
      </c>
      <c r="D25" s="31">
        <v>12.5</v>
      </c>
    </row>
    <row r="26" spans="2:4" ht="15.75" thickBot="1">
      <c r="B26" s="30" t="s">
        <v>89</v>
      </c>
      <c r="C26" s="31">
        <v>7.6</v>
      </c>
      <c r="D26" s="31">
        <v>5.7</v>
      </c>
    </row>
    <row r="27" spans="2:4" ht="15.75" thickBot="1">
      <c r="B27" s="30" t="s">
        <v>90</v>
      </c>
      <c r="C27" s="31">
        <v>7.5</v>
      </c>
      <c r="D27" s="31">
        <v>9.4</v>
      </c>
    </row>
    <row r="28" spans="2:4" ht="15.75" thickBot="1">
      <c r="B28" s="47" t="s">
        <v>96</v>
      </c>
      <c r="C28" s="48"/>
      <c r="D28" s="49"/>
    </row>
    <row r="29" spans="2:4" ht="15.75" thickBot="1">
      <c r="B29" s="30" t="s">
        <v>88</v>
      </c>
      <c r="C29" s="31">
        <v>12.2</v>
      </c>
      <c r="D29" s="31">
        <v>20</v>
      </c>
    </row>
    <row r="30" spans="2:4" ht="15.75" thickBot="1">
      <c r="B30" s="30" t="s">
        <v>89</v>
      </c>
      <c r="C30" s="31">
        <v>12</v>
      </c>
      <c r="D30" s="31">
        <v>14.9</v>
      </c>
    </row>
    <row r="31" spans="2:4" ht="15.75" thickBot="1">
      <c r="B31" s="30" t="s">
        <v>90</v>
      </c>
      <c r="C31" s="31">
        <v>12.1</v>
      </c>
      <c r="D31" s="31">
        <v>17.7</v>
      </c>
    </row>
    <row r="32" spans="2:4" ht="15.75" thickBot="1">
      <c r="B32" s="47" t="s">
        <v>97</v>
      </c>
      <c r="C32" s="48"/>
      <c r="D32" s="49"/>
    </row>
    <row r="33" spans="2:4" ht="15.75" thickBot="1">
      <c r="B33" s="30" t="s">
        <v>88</v>
      </c>
      <c r="C33" s="31">
        <v>7.6</v>
      </c>
      <c r="D33" s="31">
        <v>14.3</v>
      </c>
    </row>
    <row r="34" spans="2:4" ht="15.75" thickBot="1">
      <c r="B34" s="30" t="s">
        <v>89</v>
      </c>
      <c r="C34" s="31">
        <v>7.5</v>
      </c>
      <c r="D34" s="31">
        <v>8</v>
      </c>
    </row>
    <row r="35" spans="2:4" ht="15.75" thickBot="1">
      <c r="B35" s="30" t="s">
        <v>90</v>
      </c>
      <c r="C35" s="31">
        <v>7.5</v>
      </c>
      <c r="D35" s="31">
        <v>11.5</v>
      </c>
    </row>
  </sheetData>
  <mergeCells count="9">
    <mergeCell ref="B24:D24"/>
    <mergeCell ref="B28:D28"/>
    <mergeCell ref="B32:D32"/>
    <mergeCell ref="B2:D2"/>
    <mergeCell ref="B4:D4"/>
    <mergeCell ref="B8:D8"/>
    <mergeCell ref="B12:D12"/>
    <mergeCell ref="B16:D16"/>
    <mergeCell ref="B20:D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4:F6"/>
  <sheetViews>
    <sheetView zoomScale="120" workbookViewId="0">
      <selection activeCell="B8" sqref="B8"/>
    </sheetView>
  </sheetViews>
  <sheetFormatPr defaultRowHeight="15"/>
  <cols>
    <col min="1" max="1" width="19.42578125" customWidth="1"/>
  </cols>
  <sheetData>
    <row r="4" spans="1:6">
      <c r="B4" s="53" t="s">
        <v>98</v>
      </c>
      <c r="C4" s="53"/>
      <c r="D4" s="53"/>
      <c r="E4" s="53"/>
      <c r="F4" s="53"/>
    </row>
    <row r="5" spans="1:6">
      <c r="A5" s="15" t="s">
        <v>104</v>
      </c>
      <c r="B5" s="32" t="s">
        <v>99</v>
      </c>
      <c r="C5" s="32" t="s">
        <v>100</v>
      </c>
      <c r="D5" s="32" t="s">
        <v>101</v>
      </c>
      <c r="E5" s="32" t="s">
        <v>102</v>
      </c>
      <c r="F5" s="32" t="s">
        <v>103</v>
      </c>
    </row>
    <row r="6" spans="1:6" ht="56.25" customHeight="1">
      <c r="A6" s="15" t="s">
        <v>105</v>
      </c>
      <c r="B6" s="33">
        <v>390000</v>
      </c>
      <c r="C6" s="33">
        <v>499000</v>
      </c>
      <c r="D6" s="33">
        <v>490603</v>
      </c>
      <c r="E6" s="33">
        <v>53090</v>
      </c>
      <c r="F6" s="33">
        <v>531946</v>
      </c>
    </row>
  </sheetData>
  <mergeCells count="1">
    <mergeCell ref="B4:F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Chart1</vt:lpstr>
      <vt:lpstr>Sheet1!Print_Area</vt:lpstr>
      <vt:lpstr>Sheet4!Print_Area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Bahuguna</dc:creator>
  <cp:lastModifiedBy>Bahuguna</cp:lastModifiedBy>
  <cp:lastPrinted>2015-11-21T05:28:54Z</cp:lastPrinted>
  <dcterms:created xsi:type="dcterms:W3CDTF">2015-09-26T09:19:11Z</dcterms:created>
  <dcterms:modified xsi:type="dcterms:W3CDTF">2015-12-04T13:13:03Z</dcterms:modified>
</cp:coreProperties>
</file>